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1  協会関係\08  結果\市民大会（高校生）\秋季\"/>
    </mc:Choice>
  </mc:AlternateContent>
  <xr:revisionPtr revIDLastSave="0" documentId="13_ncr:1_{398CFFC1-B05F-4D72-A92C-E2645B6D6822}" xr6:coauthVersionLast="47" xr6:coauthVersionMax="47" xr10:uidLastSave="{00000000-0000-0000-0000-000000000000}"/>
  <bookViews>
    <workbookView xWindow="-98" yWindow="-98" windowWidth="19396" windowHeight="10395" xr2:uid="{00000000-000D-0000-FFFF-FFFF00000000}"/>
  </bookViews>
  <sheets>
    <sheet name="05秋季" sheetId="20" r:id="rId1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1" i="20" l="1"/>
  <c r="H70" i="20"/>
  <c r="H69" i="20"/>
  <c r="H68" i="20"/>
  <c r="H64" i="20"/>
  <c r="H63" i="20"/>
  <c r="H62" i="20"/>
  <c r="H61" i="20"/>
  <c r="H57" i="20"/>
  <c r="H56" i="20"/>
  <c r="H55" i="20"/>
  <c r="H54" i="20"/>
  <c r="H50" i="20"/>
  <c r="H49" i="20"/>
  <c r="H48" i="20"/>
  <c r="H47" i="20"/>
  <c r="H43" i="20"/>
  <c r="H42" i="20"/>
  <c r="H41" i="20"/>
  <c r="H40" i="20"/>
  <c r="H36" i="20"/>
  <c r="H35" i="20"/>
  <c r="H34" i="20"/>
  <c r="H33" i="20"/>
  <c r="H28" i="20"/>
  <c r="H27" i="20"/>
  <c r="H26" i="20"/>
  <c r="H22" i="20"/>
  <c r="H21" i="20"/>
  <c r="H20" i="20"/>
  <c r="H19" i="20"/>
  <c r="H15" i="20" l="1"/>
  <c r="H14" i="20"/>
  <c r="H13" i="20"/>
  <c r="H12" i="20"/>
  <c r="H6" i="20"/>
  <c r="H5" i="20"/>
  <c r="H4" i="20"/>
  <c r="A8" i="20"/>
</calcChain>
</file>

<file path=xl/sharedStrings.xml><?xml version="1.0" encoding="utf-8"?>
<sst xmlns="http://schemas.openxmlformats.org/spreadsheetml/2006/main" count="276" uniqueCount="186">
  <si>
    <t>一宮</t>
    <rPh sb="0" eb="2">
      <t>イチノミヤ</t>
    </rPh>
    <phoneticPr fontId="2"/>
  </si>
  <si>
    <t>一宮西</t>
    <rPh sb="0" eb="2">
      <t>イチノミヤ</t>
    </rPh>
    <rPh sb="2" eb="3">
      <t>ニシ</t>
    </rPh>
    <phoneticPr fontId="2"/>
  </si>
  <si>
    <t>一宮北</t>
    <rPh sb="0" eb="2">
      <t>イチノミヤ</t>
    </rPh>
    <rPh sb="2" eb="3">
      <t>キタ</t>
    </rPh>
    <phoneticPr fontId="2"/>
  </si>
  <si>
    <t>一宮南</t>
    <rPh sb="0" eb="2">
      <t>イチノミヤ</t>
    </rPh>
    <rPh sb="2" eb="3">
      <t>ミナミ</t>
    </rPh>
    <phoneticPr fontId="2"/>
  </si>
  <si>
    <t>得失点差</t>
    <rPh sb="0" eb="4">
      <t>トクシッテンサ</t>
    </rPh>
    <phoneticPr fontId="2"/>
  </si>
  <si>
    <t>勝ち点</t>
    <rPh sb="0" eb="1">
      <t>カ</t>
    </rPh>
    <rPh sb="2" eb="3">
      <t>テン</t>
    </rPh>
    <phoneticPr fontId="1"/>
  </si>
  <si>
    <t>勝・分・負</t>
    <rPh sb="0" eb="1">
      <t>カツ</t>
    </rPh>
    <rPh sb="2" eb="3">
      <t>ワ</t>
    </rPh>
    <rPh sb="4" eb="5">
      <t>マ</t>
    </rPh>
    <phoneticPr fontId="1"/>
  </si>
  <si>
    <t>木曽川</t>
    <rPh sb="0" eb="3">
      <t>キソガワ</t>
    </rPh>
    <phoneticPr fontId="2"/>
  </si>
  <si>
    <t>一宮B</t>
    <rPh sb="0" eb="2">
      <t>イチノミヤ</t>
    </rPh>
    <phoneticPr fontId="2"/>
  </si>
  <si>
    <t>一宮商業</t>
    <rPh sb="0" eb="2">
      <t>イチノミヤ</t>
    </rPh>
    <rPh sb="2" eb="4">
      <t>ショウギョウ</t>
    </rPh>
    <phoneticPr fontId="2"/>
  </si>
  <si>
    <t>一宮A</t>
    <rPh sb="0" eb="2">
      <t>イチノミヤ</t>
    </rPh>
    <phoneticPr fontId="2"/>
  </si>
  <si>
    <t>修文学院</t>
    <rPh sb="0" eb="4">
      <t>シュウブンガクイン</t>
    </rPh>
    <phoneticPr fontId="2"/>
  </si>
  <si>
    <t>起工科</t>
    <rPh sb="0" eb="1">
      <t>オ</t>
    </rPh>
    <rPh sb="1" eb="3">
      <t>コウカ</t>
    </rPh>
    <phoneticPr fontId="2"/>
  </si>
  <si>
    <t>一宮西B</t>
    <rPh sb="0" eb="3">
      <t>イチノミヤニシ</t>
    </rPh>
    <phoneticPr fontId="2"/>
  </si>
  <si>
    <t>一宮南A</t>
    <rPh sb="0" eb="3">
      <t>イチノミヤミナミ</t>
    </rPh>
    <phoneticPr fontId="2"/>
  </si>
  <si>
    <t>起工科B</t>
    <rPh sb="0" eb="1">
      <t>オ</t>
    </rPh>
    <rPh sb="1" eb="3">
      <t>コウカ</t>
    </rPh>
    <phoneticPr fontId="2"/>
  </si>
  <si>
    <t>一宮西A</t>
    <rPh sb="0" eb="3">
      <t>イチノミヤニシ</t>
    </rPh>
    <phoneticPr fontId="2"/>
  </si>
  <si>
    <t>一宮南B</t>
    <rPh sb="0" eb="2">
      <t>イチノミヤ</t>
    </rPh>
    <rPh sb="2" eb="3">
      <t>ミナミ</t>
    </rPh>
    <phoneticPr fontId="2"/>
  </si>
  <si>
    <t>一宮南A</t>
    <rPh sb="0" eb="2">
      <t>イチノミヤ</t>
    </rPh>
    <rPh sb="2" eb="3">
      <t>ミナミ</t>
    </rPh>
    <phoneticPr fontId="2"/>
  </si>
  <si>
    <t>一宮南</t>
    <rPh sb="0" eb="3">
      <t>イチノミヤミナミ</t>
    </rPh>
    <phoneticPr fontId="2"/>
  </si>
  <si>
    <t>×</t>
    <phoneticPr fontId="2"/>
  </si>
  <si>
    <t>起工科</t>
    <rPh sb="0" eb="1">
      <t>オコ</t>
    </rPh>
    <rPh sb="1" eb="3">
      <t>コウカ</t>
    </rPh>
    <phoneticPr fontId="2"/>
  </si>
  <si>
    <t>一宮西B</t>
    <rPh sb="0" eb="2">
      <t>イチノミヤ</t>
    </rPh>
    <rPh sb="2" eb="3">
      <t>ニシ</t>
    </rPh>
    <phoneticPr fontId="2"/>
  </si>
  <si>
    <t>一宮北</t>
    <rPh sb="0" eb="3">
      <t>イチノミヤキタ</t>
    </rPh>
    <phoneticPr fontId="2"/>
  </si>
  <si>
    <t>起工科B</t>
    <rPh sb="0" eb="1">
      <t>キ</t>
    </rPh>
    <rPh sb="1" eb="3">
      <t>コウカ</t>
    </rPh>
    <phoneticPr fontId="2"/>
  </si>
  <si>
    <t>２－０－０</t>
    <phoneticPr fontId="2"/>
  </si>
  <si>
    <t>１－０－１</t>
    <phoneticPr fontId="2"/>
  </si>
  <si>
    <t>０－０－２</t>
    <phoneticPr fontId="2"/>
  </si>
  <si>
    <t>２－０－１</t>
    <phoneticPr fontId="2"/>
  </si>
  <si>
    <t>３－０－０</t>
    <phoneticPr fontId="2"/>
  </si>
  <si>
    <t>１－０－２</t>
    <phoneticPr fontId="2"/>
  </si>
  <si>
    <t>０－０－３</t>
    <phoneticPr fontId="2"/>
  </si>
  <si>
    <t>０－１－２</t>
    <phoneticPr fontId="2"/>
  </si>
  <si>
    <t>尾西</t>
    <rPh sb="0" eb="2">
      <t>ビサイ</t>
    </rPh>
    <phoneticPr fontId="2"/>
  </si>
  <si>
    <t>男子（　A　）リーグ　結果</t>
    <rPh sb="0" eb="2">
      <t>ダンシ</t>
    </rPh>
    <rPh sb="11" eb="13">
      <t>ケッカ</t>
    </rPh>
    <phoneticPr fontId="2"/>
  </si>
  <si>
    <t>男子（　B　）リーグ　結果</t>
    <rPh sb="0" eb="2">
      <t>ダンシ</t>
    </rPh>
    <rPh sb="11" eb="13">
      <t>ケッカ</t>
    </rPh>
    <phoneticPr fontId="2"/>
  </si>
  <si>
    <t>男子（　C　）リーグ　結果</t>
    <rPh sb="0" eb="2">
      <t>ダンシ</t>
    </rPh>
    <rPh sb="11" eb="13">
      <t>ケッカ</t>
    </rPh>
    <phoneticPr fontId="2"/>
  </si>
  <si>
    <t>男子決勝（　A　）リーグ　結果</t>
    <rPh sb="0" eb="2">
      <t>ダンシ</t>
    </rPh>
    <rPh sb="2" eb="4">
      <t>ケッショウ</t>
    </rPh>
    <rPh sb="13" eb="15">
      <t>ケッカ</t>
    </rPh>
    <phoneticPr fontId="2"/>
  </si>
  <si>
    <t>A1一宮A</t>
    <rPh sb="2" eb="4">
      <t>イチノミヤ</t>
    </rPh>
    <phoneticPr fontId="2"/>
  </si>
  <si>
    <t>B1起工科A</t>
    <rPh sb="2" eb="3">
      <t>オ</t>
    </rPh>
    <rPh sb="3" eb="5">
      <t>コウカ</t>
    </rPh>
    <phoneticPr fontId="2"/>
  </si>
  <si>
    <t>C1一宮南A</t>
    <rPh sb="2" eb="4">
      <t>イチノミヤ</t>
    </rPh>
    <rPh sb="4" eb="5">
      <t>ミナミ</t>
    </rPh>
    <phoneticPr fontId="2"/>
  </si>
  <si>
    <t>A1一宮A</t>
    <phoneticPr fontId="2"/>
  </si>
  <si>
    <t>B1起工科A</t>
    <phoneticPr fontId="2"/>
  </si>
  <si>
    <t>C1一宮南A</t>
    <phoneticPr fontId="2"/>
  </si>
  <si>
    <t>〇２４－５</t>
    <phoneticPr fontId="2"/>
  </si>
  <si>
    <t>〇３９－１</t>
    <phoneticPr fontId="2"/>
  </si>
  <si>
    <t>×５－２４</t>
    <phoneticPr fontId="2"/>
  </si>
  <si>
    <t>×１－３９</t>
    <phoneticPr fontId="2"/>
  </si>
  <si>
    <t>〇２３－２０</t>
    <phoneticPr fontId="2"/>
  </si>
  <si>
    <t>×２０－２３</t>
    <phoneticPr fontId="2"/>
  </si>
  <si>
    <t>×５－７</t>
    <phoneticPr fontId="2"/>
  </si>
  <si>
    <t>〇１３－４</t>
    <phoneticPr fontId="2"/>
  </si>
  <si>
    <t>〇８－４</t>
    <phoneticPr fontId="2"/>
  </si>
  <si>
    <t>〇７－５</t>
    <phoneticPr fontId="2"/>
  </si>
  <si>
    <t>×４－１３</t>
    <phoneticPr fontId="2"/>
  </si>
  <si>
    <t>×８－１９</t>
    <phoneticPr fontId="2"/>
  </si>
  <si>
    <t>〇１６－４</t>
    <phoneticPr fontId="2"/>
  </si>
  <si>
    <t>〇１９－８</t>
    <phoneticPr fontId="2"/>
  </si>
  <si>
    <t>〇１３－１２</t>
    <phoneticPr fontId="2"/>
  </si>
  <si>
    <t>×４－１６</t>
    <phoneticPr fontId="2"/>
  </si>
  <si>
    <t>×１２－１３</t>
    <phoneticPr fontId="2"/>
  </si>
  <si>
    <t>×４－８</t>
    <phoneticPr fontId="2"/>
  </si>
  <si>
    <t>×１１－１６</t>
    <phoneticPr fontId="2"/>
  </si>
  <si>
    <t>〇１６－１１</t>
    <phoneticPr fontId="2"/>
  </si>
  <si>
    <t>〇１５－１４</t>
    <phoneticPr fontId="2"/>
  </si>
  <si>
    <t>〇１５－１０</t>
    <phoneticPr fontId="2"/>
  </si>
  <si>
    <t>×１４－２３</t>
    <phoneticPr fontId="2"/>
  </si>
  <si>
    <t>×６－２３</t>
    <phoneticPr fontId="2"/>
  </si>
  <si>
    <t>×１４－１５</t>
    <phoneticPr fontId="2"/>
  </si>
  <si>
    <t>〇２３－１４</t>
    <phoneticPr fontId="2"/>
  </si>
  <si>
    <t>〇１６－１０</t>
    <phoneticPr fontId="2"/>
  </si>
  <si>
    <t>×１０－１５</t>
    <phoneticPr fontId="2"/>
  </si>
  <si>
    <t>〇２３－６</t>
    <phoneticPr fontId="2"/>
  </si>
  <si>
    <t>×１０－１６</t>
    <phoneticPr fontId="2"/>
  </si>
  <si>
    <t>×１３－１８</t>
    <phoneticPr fontId="2"/>
  </si>
  <si>
    <t>〇３０－２３</t>
    <phoneticPr fontId="2"/>
  </si>
  <si>
    <t>〇１８－１３</t>
    <phoneticPr fontId="2"/>
  </si>
  <si>
    <t>〇２９－１４</t>
    <phoneticPr fontId="2"/>
  </si>
  <si>
    <t>×２３－３０</t>
    <phoneticPr fontId="2"/>
  </si>
  <si>
    <t>×１４－２９</t>
    <phoneticPr fontId="2"/>
  </si>
  <si>
    <t>男子決勝（　B　）リーグ　結果</t>
    <rPh sb="0" eb="2">
      <t>ダンシ</t>
    </rPh>
    <rPh sb="2" eb="4">
      <t>ケッショウ</t>
    </rPh>
    <rPh sb="13" eb="15">
      <t>ケッカ</t>
    </rPh>
    <phoneticPr fontId="2"/>
  </si>
  <si>
    <t>A２修文</t>
    <rPh sb="2" eb="4">
      <t>シュウブン</t>
    </rPh>
    <phoneticPr fontId="2"/>
  </si>
  <si>
    <t>A２修文</t>
    <phoneticPr fontId="2"/>
  </si>
  <si>
    <t>B２木曽川</t>
    <phoneticPr fontId="2"/>
  </si>
  <si>
    <t>C２起工科B</t>
    <phoneticPr fontId="2"/>
  </si>
  <si>
    <t>〇２６－７</t>
    <phoneticPr fontId="2"/>
  </si>
  <si>
    <t>〇２２－１６</t>
    <phoneticPr fontId="2"/>
  </si>
  <si>
    <t>〇２０－１６</t>
    <phoneticPr fontId="2"/>
  </si>
  <si>
    <t>B２木曽川</t>
    <rPh sb="2" eb="5">
      <t>キソガワ</t>
    </rPh>
    <phoneticPr fontId="2"/>
  </si>
  <si>
    <t>×７－２６</t>
    <phoneticPr fontId="2"/>
  </si>
  <si>
    <t>×１９－２１</t>
    <phoneticPr fontId="2"/>
  </si>
  <si>
    <t>×６－４７</t>
    <phoneticPr fontId="2"/>
  </si>
  <si>
    <t>C２起工科B</t>
    <rPh sb="2" eb="3">
      <t>オ</t>
    </rPh>
    <rPh sb="3" eb="5">
      <t>コウカ</t>
    </rPh>
    <phoneticPr fontId="2"/>
  </si>
  <si>
    <t>×１６－２２</t>
    <phoneticPr fontId="2"/>
  </si>
  <si>
    <t>〇２１－１９</t>
    <phoneticPr fontId="2"/>
  </si>
  <si>
    <t>×１８－２８</t>
    <phoneticPr fontId="2"/>
  </si>
  <si>
    <t>×１６－２０</t>
    <phoneticPr fontId="2"/>
  </si>
  <si>
    <t>〇４７－６</t>
    <phoneticPr fontId="2"/>
  </si>
  <si>
    <t>★一宮南B</t>
    <rPh sb="1" eb="4">
      <t>イチノミヤミナミ</t>
    </rPh>
    <phoneticPr fontId="2"/>
  </si>
  <si>
    <t>★一宮南B</t>
    <phoneticPr fontId="2"/>
  </si>
  <si>
    <t>〇２８－１８</t>
    <phoneticPr fontId="2"/>
  </si>
  <si>
    <t>男子決勝（　C　）リーグ　結果</t>
    <rPh sb="0" eb="2">
      <t>ダンシ</t>
    </rPh>
    <rPh sb="2" eb="4">
      <t>ケッショウ</t>
    </rPh>
    <rPh sb="13" eb="15">
      <t>ケッカ</t>
    </rPh>
    <phoneticPr fontId="2"/>
  </si>
  <si>
    <t>◆一宮西B</t>
    <rPh sb="1" eb="4">
      <t>イチノミヤニシ</t>
    </rPh>
    <phoneticPr fontId="2"/>
  </si>
  <si>
    <t>◆一宮西B</t>
    <phoneticPr fontId="2"/>
  </si>
  <si>
    <t>B４一宮B</t>
    <phoneticPr fontId="2"/>
  </si>
  <si>
    <t>C４一宮西A</t>
    <phoneticPr fontId="2"/>
  </si>
  <si>
    <t>△一宮北</t>
    <phoneticPr fontId="2"/>
  </si>
  <si>
    <t>〇３０－１２</t>
    <phoneticPr fontId="2"/>
  </si>
  <si>
    <t>〇３４－２３</t>
    <phoneticPr fontId="2"/>
  </si>
  <si>
    <t>〇２４－１７</t>
    <phoneticPr fontId="2"/>
  </si>
  <si>
    <t>B４一宮B</t>
    <rPh sb="2" eb="4">
      <t>イチノミヤ</t>
    </rPh>
    <phoneticPr fontId="2"/>
  </si>
  <si>
    <t>×１２－３０</t>
    <phoneticPr fontId="2"/>
  </si>
  <si>
    <t>〇３１－１８</t>
    <phoneticPr fontId="2"/>
  </si>
  <si>
    <t>〇２８－２４</t>
    <phoneticPr fontId="2"/>
  </si>
  <si>
    <t>C４一宮西A</t>
    <rPh sb="2" eb="5">
      <t>イチノミヤニシ</t>
    </rPh>
    <phoneticPr fontId="2"/>
  </si>
  <si>
    <t>×２３－３４</t>
    <phoneticPr fontId="2"/>
  </si>
  <si>
    <t>×１８－３１</t>
    <phoneticPr fontId="2"/>
  </si>
  <si>
    <t>×２６－３２</t>
    <phoneticPr fontId="2"/>
  </si>
  <si>
    <t>△一宮北</t>
    <rPh sb="1" eb="4">
      <t>イチノミヤキタ</t>
    </rPh>
    <phoneticPr fontId="2"/>
  </si>
  <si>
    <t>×１７－２４</t>
    <phoneticPr fontId="2"/>
  </si>
  <si>
    <t>×２４－２８</t>
    <phoneticPr fontId="2"/>
  </si>
  <si>
    <t>〇３２－２６</t>
    <phoneticPr fontId="2"/>
  </si>
  <si>
    <t>女子（　A　）リーグ　結果</t>
    <rPh sb="0" eb="2">
      <t>ジョシ</t>
    </rPh>
    <rPh sb="1" eb="2">
      <t>ダンジョ</t>
    </rPh>
    <rPh sb="11" eb="13">
      <t>ケッカ</t>
    </rPh>
    <phoneticPr fontId="2"/>
  </si>
  <si>
    <t>〇９－６</t>
    <phoneticPr fontId="2"/>
  </si>
  <si>
    <t>〇５－３</t>
    <phoneticPr fontId="2"/>
  </si>
  <si>
    <t>×２－６</t>
    <phoneticPr fontId="2"/>
  </si>
  <si>
    <t>×６－９</t>
    <phoneticPr fontId="2"/>
  </si>
  <si>
    <t>〇１８－８</t>
    <phoneticPr fontId="2"/>
  </si>
  <si>
    <t>×９－１３</t>
    <phoneticPr fontId="2"/>
  </si>
  <si>
    <t>×３－５</t>
    <phoneticPr fontId="2"/>
  </si>
  <si>
    <t>×８－１８</t>
    <phoneticPr fontId="2"/>
  </si>
  <si>
    <t>×２－１１</t>
    <phoneticPr fontId="2"/>
  </si>
  <si>
    <t>〇６－２</t>
    <phoneticPr fontId="2"/>
  </si>
  <si>
    <t>〇１３－９</t>
    <phoneticPr fontId="2"/>
  </si>
  <si>
    <t>〇１１－２</t>
    <phoneticPr fontId="2"/>
  </si>
  <si>
    <t>女子（　B　）リーグ　結果</t>
    <rPh sb="0" eb="2">
      <t>ジョシ</t>
    </rPh>
    <rPh sb="1" eb="2">
      <t>ダンジョ</t>
    </rPh>
    <rPh sb="11" eb="13">
      <t>ケッカ</t>
    </rPh>
    <phoneticPr fontId="2"/>
  </si>
  <si>
    <t>×５－１３</t>
    <phoneticPr fontId="2"/>
  </si>
  <si>
    <t>×５－１１</t>
    <phoneticPr fontId="2"/>
  </si>
  <si>
    <t>×７－１５</t>
    <phoneticPr fontId="2"/>
  </si>
  <si>
    <t>〇１３－５</t>
    <phoneticPr fontId="2"/>
  </si>
  <si>
    <t>〇１１－７</t>
    <phoneticPr fontId="2"/>
  </si>
  <si>
    <t>×７－１１</t>
    <phoneticPr fontId="2"/>
  </si>
  <si>
    <t>〇１１－５</t>
    <phoneticPr fontId="2"/>
  </si>
  <si>
    <t>×８－１３</t>
    <phoneticPr fontId="2"/>
  </si>
  <si>
    <t>〇１５－７</t>
    <phoneticPr fontId="2"/>
  </si>
  <si>
    <t>〇１３－８</t>
    <phoneticPr fontId="2"/>
  </si>
  <si>
    <t>女子決勝（　A　）リーグ　結果</t>
    <rPh sb="0" eb="2">
      <t>ジョシ</t>
    </rPh>
    <rPh sb="2" eb="4">
      <t>ケッショウ</t>
    </rPh>
    <rPh sb="13" eb="15">
      <t>ケッカ</t>
    </rPh>
    <phoneticPr fontId="2"/>
  </si>
  <si>
    <t>A１一宮商業</t>
    <phoneticPr fontId="2"/>
  </si>
  <si>
    <t>A2一宮西</t>
    <phoneticPr fontId="2"/>
  </si>
  <si>
    <t>B1一宮</t>
    <phoneticPr fontId="2"/>
  </si>
  <si>
    <t>B2修文</t>
    <phoneticPr fontId="2"/>
  </si>
  <si>
    <t>A１一宮商業</t>
    <rPh sb="2" eb="4">
      <t>イチノミヤ</t>
    </rPh>
    <rPh sb="4" eb="6">
      <t>ショウギョウ</t>
    </rPh>
    <phoneticPr fontId="2"/>
  </si>
  <si>
    <t>×８－１４</t>
    <phoneticPr fontId="2"/>
  </si>
  <si>
    <t>〇１３－７</t>
    <phoneticPr fontId="2"/>
  </si>
  <si>
    <t>×５－１６</t>
    <phoneticPr fontId="2"/>
  </si>
  <si>
    <t>A2一宮西</t>
    <rPh sb="2" eb="5">
      <t>イチノミヤニシ</t>
    </rPh>
    <phoneticPr fontId="2"/>
  </si>
  <si>
    <t>〇１４－８</t>
    <phoneticPr fontId="2"/>
  </si>
  <si>
    <t>〇１５－９</t>
    <phoneticPr fontId="2"/>
  </si>
  <si>
    <t>△１５－１５</t>
    <phoneticPr fontId="2"/>
  </si>
  <si>
    <t>B1一宮</t>
    <rPh sb="2" eb="4">
      <t>イチノミヤ</t>
    </rPh>
    <phoneticPr fontId="2"/>
  </si>
  <si>
    <t>×７－１３</t>
    <phoneticPr fontId="2"/>
  </si>
  <si>
    <t>×９－１５</t>
    <phoneticPr fontId="2"/>
  </si>
  <si>
    <t>×８－２４</t>
    <phoneticPr fontId="2"/>
  </si>
  <si>
    <t>B2修文</t>
    <rPh sb="2" eb="4">
      <t>シュウブン</t>
    </rPh>
    <phoneticPr fontId="2"/>
  </si>
  <si>
    <t>〇１６－５</t>
    <phoneticPr fontId="2"/>
  </si>
  <si>
    <t>〇２４－８</t>
    <phoneticPr fontId="2"/>
  </si>
  <si>
    <t>女子決勝（　B　）リーグ　結果</t>
    <rPh sb="0" eb="2">
      <t>ジョシ</t>
    </rPh>
    <rPh sb="2" eb="4">
      <t>ケッショウ</t>
    </rPh>
    <rPh sb="13" eb="15">
      <t>ケッカ</t>
    </rPh>
    <phoneticPr fontId="2"/>
  </si>
  <si>
    <t>A３木曽川</t>
    <phoneticPr fontId="2"/>
  </si>
  <si>
    <t>A４一宮南B</t>
    <phoneticPr fontId="2"/>
  </si>
  <si>
    <t>B３一宮南A</t>
    <phoneticPr fontId="2"/>
  </si>
  <si>
    <t>B４尾西</t>
    <phoneticPr fontId="2"/>
  </si>
  <si>
    <t>A３木曽川</t>
    <rPh sb="2" eb="5">
      <t>キソガワ</t>
    </rPh>
    <phoneticPr fontId="2"/>
  </si>
  <si>
    <t>×５－１８</t>
    <phoneticPr fontId="2"/>
  </si>
  <si>
    <t>×２－２３</t>
    <phoneticPr fontId="2"/>
  </si>
  <si>
    <t>A４一宮南B</t>
    <rPh sb="2" eb="4">
      <t>イチノミヤ</t>
    </rPh>
    <rPh sb="4" eb="5">
      <t>ミナミ</t>
    </rPh>
    <phoneticPr fontId="2"/>
  </si>
  <si>
    <t>〇１８－５</t>
    <phoneticPr fontId="2"/>
  </si>
  <si>
    <t>×１３－１４</t>
    <phoneticPr fontId="2"/>
  </si>
  <si>
    <t>B３一宮南A</t>
    <rPh sb="2" eb="5">
      <t>イチノミヤミナミ</t>
    </rPh>
    <phoneticPr fontId="2"/>
  </si>
  <si>
    <t>〇８－６</t>
    <phoneticPr fontId="2"/>
  </si>
  <si>
    <t>×１２－２１</t>
    <phoneticPr fontId="2"/>
  </si>
  <si>
    <t>B４尾西</t>
    <rPh sb="2" eb="4">
      <t>ビサイ</t>
    </rPh>
    <phoneticPr fontId="2"/>
  </si>
  <si>
    <t>〇２３－２</t>
    <phoneticPr fontId="2"/>
  </si>
  <si>
    <t>〇１４－１３</t>
    <phoneticPr fontId="2"/>
  </si>
  <si>
    <t>〇２１－１２</t>
    <phoneticPr fontId="2"/>
  </si>
  <si>
    <t>順位</t>
    <rPh sb="0" eb="2">
      <t>ジュンイ</t>
    </rPh>
    <phoneticPr fontId="2"/>
  </si>
  <si>
    <t>Ｒ05　秋季一宮市民ハンドボール大会（高校生の部）結果</t>
    <rPh sb="4" eb="6">
      <t>シュウキ</t>
    </rPh>
    <rPh sb="6" eb="9">
      <t>イチノミヤシ</t>
    </rPh>
    <rPh sb="9" eb="10">
      <t>ミン</t>
    </rPh>
    <rPh sb="16" eb="18">
      <t>タイカイ</t>
    </rPh>
    <rPh sb="19" eb="22">
      <t>コウコウセイ</t>
    </rPh>
    <rPh sb="23" eb="24">
      <t>ブ</t>
    </rPh>
    <rPh sb="25" eb="27">
      <t>ケッカ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</si>
</sst>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 style="medium">
        <color indexed="64"/>
      </diagonal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2" borderId="14" xfId="0" applyFont="1" applyFill="1" applyBorder="1" applyAlignment="1">
      <alignment vertical="top"/>
    </xf>
    <xf numFmtId="0" fontId="5" fillId="2" borderId="14" xfId="0" applyFont="1" applyFill="1" applyBorder="1" applyAlignment="1">
      <alignment vertical="top"/>
    </xf>
    <xf numFmtId="0" fontId="3" fillId="0" borderId="16" xfId="0" applyFont="1" applyBorder="1" applyAlignment="1">
      <alignment vertical="top"/>
    </xf>
    <xf numFmtId="0" fontId="3" fillId="0" borderId="14" xfId="0" applyFont="1" applyBorder="1" applyAlignment="1">
      <alignment vertical="top"/>
    </xf>
    <xf numFmtId="0" fontId="3" fillId="0" borderId="17" xfId="0" applyFont="1" applyBorder="1" applyAlignment="1">
      <alignment vertical="top"/>
    </xf>
    <xf numFmtId="0" fontId="3" fillId="2" borderId="1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0" fontId="3" fillId="0" borderId="26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27" xfId="0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4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71"/>
  <sheetViews>
    <sheetView showGridLines="0" tabSelected="1" topLeftCell="A57" zoomScaleNormal="100" workbookViewId="0">
      <selection activeCell="A73" sqref="A73"/>
    </sheetView>
  </sheetViews>
  <sheetFormatPr defaultRowHeight="12.75" x14ac:dyDescent="0.25"/>
  <cols>
    <col min="1" max="6" width="13" customWidth="1"/>
    <col min="7" max="8" width="10" customWidth="1"/>
    <col min="9" max="9" width="9.06640625" style="2"/>
  </cols>
  <sheetData>
    <row r="1" spans="1:9" ht="50.75" customHeight="1" x14ac:dyDescent="0.25">
      <c r="A1" s="59" t="s">
        <v>185</v>
      </c>
      <c r="B1" s="59"/>
      <c r="C1" s="59"/>
      <c r="D1" s="59"/>
      <c r="E1" s="59"/>
      <c r="F1" s="59"/>
      <c r="G1" s="59"/>
      <c r="H1" s="59"/>
      <c r="I1" s="59"/>
    </row>
    <row r="2" spans="1:9" s="1" customFormat="1" ht="18.850000000000001" customHeight="1" thickBot="1" x14ac:dyDescent="0.3">
      <c r="A2" s="1" t="s">
        <v>34</v>
      </c>
      <c r="I2" s="48"/>
    </row>
    <row r="3" spans="1:9" s="1" customFormat="1" ht="18.850000000000001" customHeight="1" thickTop="1" thickBot="1" x14ac:dyDescent="0.3">
      <c r="A3" s="3"/>
      <c r="B3" s="45" t="s">
        <v>10</v>
      </c>
      <c r="C3" s="46" t="s">
        <v>11</v>
      </c>
      <c r="D3" s="46" t="s">
        <v>19</v>
      </c>
      <c r="E3" s="47" t="s">
        <v>20</v>
      </c>
      <c r="F3" s="4" t="s">
        <v>6</v>
      </c>
      <c r="G3" s="4" t="s">
        <v>5</v>
      </c>
      <c r="H3" s="49" t="s">
        <v>4</v>
      </c>
      <c r="I3" s="51" t="s">
        <v>184</v>
      </c>
    </row>
    <row r="4" spans="1:9" s="1" customFormat="1" ht="18.850000000000001" customHeight="1" thickTop="1" x14ac:dyDescent="0.25">
      <c r="A4" s="42" t="s">
        <v>10</v>
      </c>
      <c r="B4" s="6"/>
      <c r="C4" s="7" t="s">
        <v>44</v>
      </c>
      <c r="D4" s="7" t="s">
        <v>45</v>
      </c>
      <c r="E4" s="8"/>
      <c r="F4" s="9" t="s">
        <v>25</v>
      </c>
      <c r="G4" s="10">
        <v>4</v>
      </c>
      <c r="H4" s="9">
        <f>24-5+39-1</f>
        <v>57</v>
      </c>
      <c r="I4" s="52">
        <v>1</v>
      </c>
    </row>
    <row r="5" spans="1:9" s="1" customFormat="1" ht="18.850000000000001" customHeight="1" x14ac:dyDescent="0.25">
      <c r="A5" s="43" t="s">
        <v>11</v>
      </c>
      <c r="B5" s="12" t="s">
        <v>46</v>
      </c>
      <c r="C5" s="13"/>
      <c r="D5" s="14" t="s">
        <v>48</v>
      </c>
      <c r="E5" s="15"/>
      <c r="F5" s="16" t="s">
        <v>26</v>
      </c>
      <c r="G5" s="17">
        <v>2</v>
      </c>
      <c r="H5" s="16">
        <f>5-24+23-20</f>
        <v>-16</v>
      </c>
      <c r="I5" s="53">
        <v>2</v>
      </c>
    </row>
    <row r="6" spans="1:9" s="1" customFormat="1" ht="18.850000000000001" customHeight="1" x14ac:dyDescent="0.25">
      <c r="A6" s="43" t="s">
        <v>3</v>
      </c>
      <c r="B6" s="12" t="s">
        <v>47</v>
      </c>
      <c r="C6" s="14" t="s">
        <v>49</v>
      </c>
      <c r="D6" s="19"/>
      <c r="E6" s="15"/>
      <c r="F6" s="16" t="s">
        <v>27</v>
      </c>
      <c r="G6" s="17">
        <v>0</v>
      </c>
      <c r="H6" s="16">
        <f>1-39+20-23</f>
        <v>-41</v>
      </c>
      <c r="I6" s="53">
        <v>3</v>
      </c>
    </row>
    <row r="7" spans="1:9" s="1" customFormat="1" ht="18.850000000000001" customHeight="1" thickBot="1" x14ac:dyDescent="0.3">
      <c r="A7" s="44" t="s">
        <v>20</v>
      </c>
      <c r="B7" s="20"/>
      <c r="C7" s="21"/>
      <c r="D7" s="21"/>
      <c r="E7" s="22"/>
      <c r="F7" s="23"/>
      <c r="G7" s="24"/>
      <c r="H7" s="50"/>
      <c r="I7" s="54"/>
    </row>
    <row r="8" spans="1:9" s="1" customFormat="1" ht="52.5" hidden="1" customHeight="1" thickBot="1" x14ac:dyDescent="0.3">
      <c r="A8" s="26" t="e">
        <f>#REF!</f>
        <v>#REF!</v>
      </c>
      <c r="B8" s="27"/>
      <c r="C8" s="28"/>
      <c r="D8" s="27"/>
      <c r="E8" s="27"/>
      <c r="F8" s="29"/>
      <c r="G8" s="30"/>
      <c r="H8" s="31"/>
      <c r="I8" s="48"/>
    </row>
    <row r="9" spans="1:9" s="1" customFormat="1" ht="5.75" customHeight="1" x14ac:dyDescent="0.25">
      <c r="I9" s="48"/>
    </row>
    <row r="10" spans="1:9" s="1" customFormat="1" ht="18.850000000000001" customHeight="1" thickBot="1" x14ac:dyDescent="0.3">
      <c r="A10" s="1" t="s">
        <v>35</v>
      </c>
      <c r="I10" s="48"/>
    </row>
    <row r="11" spans="1:9" s="1" customFormat="1" ht="19.25" customHeight="1" thickTop="1" thickBot="1" x14ac:dyDescent="0.3">
      <c r="A11" s="3"/>
      <c r="B11" s="45" t="s">
        <v>7</v>
      </c>
      <c r="C11" s="46" t="s">
        <v>21</v>
      </c>
      <c r="D11" s="46" t="s">
        <v>13</v>
      </c>
      <c r="E11" s="47" t="s">
        <v>8</v>
      </c>
      <c r="F11" s="4" t="s">
        <v>6</v>
      </c>
      <c r="G11" s="4" t="s">
        <v>5</v>
      </c>
      <c r="H11" s="5" t="s">
        <v>4</v>
      </c>
      <c r="I11" s="51" t="s">
        <v>184</v>
      </c>
    </row>
    <row r="12" spans="1:9" s="1" customFormat="1" ht="19.25" customHeight="1" thickTop="1" x14ac:dyDescent="0.25">
      <c r="A12" s="42" t="s">
        <v>7</v>
      </c>
      <c r="B12" s="6"/>
      <c r="C12" s="7" t="s">
        <v>50</v>
      </c>
      <c r="D12" s="7" t="s">
        <v>51</v>
      </c>
      <c r="E12" s="7" t="s">
        <v>52</v>
      </c>
      <c r="F12" s="9" t="s">
        <v>28</v>
      </c>
      <c r="G12" s="10">
        <v>4</v>
      </c>
      <c r="H12" s="11">
        <f>5-7+13-4+8-4</f>
        <v>11</v>
      </c>
      <c r="I12" s="52">
        <v>2</v>
      </c>
    </row>
    <row r="13" spans="1:9" s="1" customFormat="1" ht="19.25" customHeight="1" x14ac:dyDescent="0.25">
      <c r="A13" s="43" t="s">
        <v>12</v>
      </c>
      <c r="B13" s="12" t="s">
        <v>53</v>
      </c>
      <c r="C13" s="13"/>
      <c r="D13" s="14" t="s">
        <v>56</v>
      </c>
      <c r="E13" s="14" t="s">
        <v>57</v>
      </c>
      <c r="F13" s="16" t="s">
        <v>29</v>
      </c>
      <c r="G13" s="17">
        <v>6</v>
      </c>
      <c r="H13" s="18">
        <f>7-5+16-4+19-8</f>
        <v>25</v>
      </c>
      <c r="I13" s="53">
        <v>1</v>
      </c>
    </row>
    <row r="14" spans="1:9" s="1" customFormat="1" ht="19.25" customHeight="1" x14ac:dyDescent="0.25">
      <c r="A14" s="43" t="s">
        <v>22</v>
      </c>
      <c r="B14" s="12" t="s">
        <v>54</v>
      </c>
      <c r="C14" s="14" t="s">
        <v>59</v>
      </c>
      <c r="D14" s="19"/>
      <c r="E14" s="14" t="s">
        <v>58</v>
      </c>
      <c r="F14" s="16" t="s">
        <v>30</v>
      </c>
      <c r="G14" s="17">
        <v>2</v>
      </c>
      <c r="H14" s="18">
        <f>4-13+4-16+13-12</f>
        <v>-20</v>
      </c>
      <c r="I14" s="53">
        <v>3</v>
      </c>
    </row>
    <row r="15" spans="1:9" s="1" customFormat="1" ht="19.25" customHeight="1" thickBot="1" x14ac:dyDescent="0.3">
      <c r="A15" s="44" t="s">
        <v>8</v>
      </c>
      <c r="B15" s="32" t="s">
        <v>61</v>
      </c>
      <c r="C15" s="33" t="s">
        <v>55</v>
      </c>
      <c r="D15" s="33" t="s">
        <v>60</v>
      </c>
      <c r="E15" s="22"/>
      <c r="F15" s="23" t="s">
        <v>31</v>
      </c>
      <c r="G15" s="24">
        <v>0</v>
      </c>
      <c r="H15" s="25">
        <f>4-8+8-19+12-13</f>
        <v>-16</v>
      </c>
      <c r="I15" s="54">
        <v>4</v>
      </c>
    </row>
    <row r="16" spans="1:9" s="1" customFormat="1" ht="5.75" customHeight="1" x14ac:dyDescent="0.25">
      <c r="I16" s="48"/>
    </row>
    <row r="17" spans="1:9" s="1" customFormat="1" ht="18.850000000000001" customHeight="1" thickBot="1" x14ac:dyDescent="0.3">
      <c r="A17" s="1" t="s">
        <v>36</v>
      </c>
      <c r="I17" s="48"/>
    </row>
    <row r="18" spans="1:9" s="1" customFormat="1" ht="19.25" customHeight="1" thickTop="1" thickBot="1" x14ac:dyDescent="0.3">
      <c r="A18" s="3"/>
      <c r="B18" s="45" t="s">
        <v>16</v>
      </c>
      <c r="C18" s="46" t="s">
        <v>18</v>
      </c>
      <c r="D18" s="46" t="s">
        <v>23</v>
      </c>
      <c r="E18" s="47" t="s">
        <v>24</v>
      </c>
      <c r="F18" s="4" t="s">
        <v>6</v>
      </c>
      <c r="G18" s="4" t="s">
        <v>5</v>
      </c>
      <c r="H18" s="5" t="s">
        <v>4</v>
      </c>
      <c r="I18" s="51" t="s">
        <v>184</v>
      </c>
    </row>
    <row r="19" spans="1:9" s="1" customFormat="1" ht="19.25" customHeight="1" thickTop="1" x14ac:dyDescent="0.25">
      <c r="A19" s="42" t="s">
        <v>16</v>
      </c>
      <c r="B19" s="6"/>
      <c r="C19" s="7" t="s">
        <v>62</v>
      </c>
      <c r="D19" s="7" t="s">
        <v>68</v>
      </c>
      <c r="E19" s="7" t="s">
        <v>71</v>
      </c>
      <c r="F19" s="9" t="s">
        <v>31</v>
      </c>
      <c r="G19" s="10">
        <v>0</v>
      </c>
      <c r="H19" s="11">
        <f>11-16+14-15+10-15</f>
        <v>-11</v>
      </c>
      <c r="I19" s="52">
        <v>4</v>
      </c>
    </row>
    <row r="20" spans="1:9" s="1" customFormat="1" ht="19.25" customHeight="1" x14ac:dyDescent="0.25">
      <c r="A20" s="43" t="s">
        <v>14</v>
      </c>
      <c r="B20" s="12" t="s">
        <v>63</v>
      </c>
      <c r="C20" s="13"/>
      <c r="D20" s="14" t="s">
        <v>69</v>
      </c>
      <c r="E20" s="14" t="s">
        <v>72</v>
      </c>
      <c r="F20" s="16" t="s">
        <v>29</v>
      </c>
      <c r="G20" s="17">
        <v>6</v>
      </c>
      <c r="H20" s="18">
        <f>16-11+23-14+23-6</f>
        <v>31</v>
      </c>
      <c r="I20" s="53">
        <v>1</v>
      </c>
    </row>
    <row r="21" spans="1:9" s="1" customFormat="1" ht="19.25" customHeight="1" x14ac:dyDescent="0.25">
      <c r="A21" s="43" t="s">
        <v>2</v>
      </c>
      <c r="B21" s="12" t="s">
        <v>64</v>
      </c>
      <c r="C21" s="14" t="s">
        <v>66</v>
      </c>
      <c r="D21" s="19"/>
      <c r="E21" s="14" t="s">
        <v>73</v>
      </c>
      <c r="F21" s="16" t="s">
        <v>30</v>
      </c>
      <c r="G21" s="17">
        <v>2</v>
      </c>
      <c r="H21" s="18">
        <f>15-14+14-23+10-16</f>
        <v>-14</v>
      </c>
      <c r="I21" s="53">
        <v>3</v>
      </c>
    </row>
    <row r="22" spans="1:9" s="1" customFormat="1" ht="19.25" customHeight="1" thickBot="1" x14ac:dyDescent="0.3">
      <c r="A22" s="44" t="s">
        <v>15</v>
      </c>
      <c r="B22" s="32" t="s">
        <v>65</v>
      </c>
      <c r="C22" s="33" t="s">
        <v>67</v>
      </c>
      <c r="D22" s="33" t="s">
        <v>70</v>
      </c>
      <c r="E22" s="22"/>
      <c r="F22" s="23" t="s">
        <v>28</v>
      </c>
      <c r="G22" s="24">
        <v>4</v>
      </c>
      <c r="H22" s="25">
        <f>15-10+6-23+16-10</f>
        <v>-6</v>
      </c>
      <c r="I22" s="54">
        <v>2</v>
      </c>
    </row>
    <row r="23" spans="1:9" s="1" customFormat="1" ht="4.9000000000000004" customHeight="1" x14ac:dyDescent="0.25">
      <c r="I23" s="48"/>
    </row>
    <row r="24" spans="1:9" s="1" customFormat="1" ht="18.850000000000001" customHeight="1" thickBot="1" x14ac:dyDescent="0.3">
      <c r="A24" s="1" t="s">
        <v>37</v>
      </c>
      <c r="I24" s="48"/>
    </row>
    <row r="25" spans="1:9" s="1" customFormat="1" ht="19.25" customHeight="1" thickTop="1" thickBot="1" x14ac:dyDescent="0.3">
      <c r="A25" s="3"/>
      <c r="B25" s="34" t="s">
        <v>38</v>
      </c>
      <c r="C25" s="35" t="s">
        <v>39</v>
      </c>
      <c r="D25" s="35" t="s">
        <v>40</v>
      </c>
      <c r="E25" s="47" t="s">
        <v>20</v>
      </c>
      <c r="F25" s="4" t="s">
        <v>6</v>
      </c>
      <c r="G25" s="4" t="s">
        <v>5</v>
      </c>
      <c r="H25" s="49" t="s">
        <v>4</v>
      </c>
      <c r="I25" s="55" t="s">
        <v>184</v>
      </c>
    </row>
    <row r="26" spans="1:9" s="1" customFormat="1" ht="19.25" customHeight="1" thickTop="1" x14ac:dyDescent="0.25">
      <c r="A26" s="36" t="s">
        <v>41</v>
      </c>
      <c r="B26" s="6"/>
      <c r="C26" s="7" t="s">
        <v>76</v>
      </c>
      <c r="D26" s="7" t="s">
        <v>78</v>
      </c>
      <c r="E26" s="8"/>
      <c r="F26" s="9" t="s">
        <v>26</v>
      </c>
      <c r="G26" s="10">
        <v>2</v>
      </c>
      <c r="H26" s="9">
        <f>18-13+23-30</f>
        <v>-2</v>
      </c>
      <c r="I26" s="56">
        <v>2</v>
      </c>
    </row>
    <row r="27" spans="1:9" s="1" customFormat="1" ht="19.25" customHeight="1" x14ac:dyDescent="0.25">
      <c r="A27" s="37" t="s">
        <v>42</v>
      </c>
      <c r="B27" s="12" t="s">
        <v>74</v>
      </c>
      <c r="C27" s="13"/>
      <c r="D27" s="14" t="s">
        <v>79</v>
      </c>
      <c r="E27" s="15"/>
      <c r="F27" s="16" t="s">
        <v>27</v>
      </c>
      <c r="G27" s="17">
        <v>0</v>
      </c>
      <c r="H27" s="16">
        <f>13-18+14-29</f>
        <v>-20</v>
      </c>
      <c r="I27" s="57">
        <v>3</v>
      </c>
    </row>
    <row r="28" spans="1:9" s="1" customFormat="1" ht="19.25" customHeight="1" x14ac:dyDescent="0.25">
      <c r="A28" s="37" t="s">
        <v>43</v>
      </c>
      <c r="B28" s="12" t="s">
        <v>75</v>
      </c>
      <c r="C28" s="14" t="s">
        <v>77</v>
      </c>
      <c r="D28" s="19"/>
      <c r="E28" s="15"/>
      <c r="F28" s="16" t="s">
        <v>25</v>
      </c>
      <c r="G28" s="17">
        <v>4</v>
      </c>
      <c r="H28" s="16">
        <f>30-23+29-14</f>
        <v>22</v>
      </c>
      <c r="I28" s="57">
        <v>1</v>
      </c>
    </row>
    <row r="29" spans="1:9" s="1" customFormat="1" ht="19.25" customHeight="1" thickBot="1" x14ac:dyDescent="0.3">
      <c r="A29" s="44" t="s">
        <v>20</v>
      </c>
      <c r="B29" s="20"/>
      <c r="C29" s="21"/>
      <c r="D29" s="21"/>
      <c r="E29" s="22"/>
      <c r="F29" s="23"/>
      <c r="G29" s="24"/>
      <c r="H29" s="50"/>
      <c r="I29" s="58"/>
    </row>
    <row r="30" spans="1:9" s="1" customFormat="1" ht="4.9000000000000004" customHeight="1" x14ac:dyDescent="0.25">
      <c r="I30" s="48"/>
    </row>
    <row r="31" spans="1:9" s="1" customFormat="1" ht="18.850000000000001" customHeight="1" thickBot="1" x14ac:dyDescent="0.3">
      <c r="A31" s="1" t="s">
        <v>80</v>
      </c>
      <c r="I31" s="48"/>
    </row>
    <row r="32" spans="1:9" s="1" customFormat="1" ht="19.25" customHeight="1" thickTop="1" thickBot="1" x14ac:dyDescent="0.3">
      <c r="A32" s="3"/>
      <c r="B32" s="34" t="s">
        <v>81</v>
      </c>
      <c r="C32" s="35" t="s">
        <v>88</v>
      </c>
      <c r="D32" s="35" t="s">
        <v>92</v>
      </c>
      <c r="E32" s="38" t="s">
        <v>98</v>
      </c>
      <c r="F32" s="4" t="s">
        <v>6</v>
      </c>
      <c r="G32" s="4" t="s">
        <v>5</v>
      </c>
      <c r="H32" s="5" t="s">
        <v>4</v>
      </c>
      <c r="I32" s="51" t="s">
        <v>184</v>
      </c>
    </row>
    <row r="33" spans="1:9" s="1" customFormat="1" ht="19.25" customHeight="1" thickTop="1" x14ac:dyDescent="0.25">
      <c r="A33" s="36" t="s">
        <v>82</v>
      </c>
      <c r="B33" s="6"/>
      <c r="C33" s="7" t="s">
        <v>89</v>
      </c>
      <c r="D33" s="7" t="s">
        <v>93</v>
      </c>
      <c r="E33" s="7" t="s">
        <v>96</v>
      </c>
      <c r="F33" s="9" t="s">
        <v>31</v>
      </c>
      <c r="G33" s="10">
        <v>0</v>
      </c>
      <c r="H33" s="11">
        <f>7-26+16-22+16-20</f>
        <v>-29</v>
      </c>
      <c r="I33" s="52">
        <v>4</v>
      </c>
    </row>
    <row r="34" spans="1:9" s="1" customFormat="1" ht="19.25" customHeight="1" x14ac:dyDescent="0.25">
      <c r="A34" s="37" t="s">
        <v>83</v>
      </c>
      <c r="B34" s="12" t="s">
        <v>85</v>
      </c>
      <c r="C34" s="13"/>
      <c r="D34" s="14" t="s">
        <v>94</v>
      </c>
      <c r="E34" s="14" t="s">
        <v>97</v>
      </c>
      <c r="F34" s="16" t="s">
        <v>29</v>
      </c>
      <c r="G34" s="17">
        <v>6</v>
      </c>
      <c r="H34" s="18">
        <f>26-7+21-19+47-6</f>
        <v>62</v>
      </c>
      <c r="I34" s="53">
        <v>1</v>
      </c>
    </row>
    <row r="35" spans="1:9" s="1" customFormat="1" ht="19.25" customHeight="1" x14ac:dyDescent="0.25">
      <c r="A35" s="37" t="s">
        <v>84</v>
      </c>
      <c r="B35" s="12" t="s">
        <v>86</v>
      </c>
      <c r="C35" s="14" t="s">
        <v>90</v>
      </c>
      <c r="D35" s="19"/>
      <c r="E35" s="14" t="s">
        <v>100</v>
      </c>
      <c r="F35" s="16" t="s">
        <v>28</v>
      </c>
      <c r="G35" s="17">
        <v>4</v>
      </c>
      <c r="H35" s="18">
        <f>22-16+19-21+28-18</f>
        <v>14</v>
      </c>
      <c r="I35" s="53">
        <v>2</v>
      </c>
    </row>
    <row r="36" spans="1:9" s="1" customFormat="1" ht="19.25" customHeight="1" thickBot="1" x14ac:dyDescent="0.3">
      <c r="A36" s="39" t="s">
        <v>99</v>
      </c>
      <c r="B36" s="32" t="s">
        <v>87</v>
      </c>
      <c r="C36" s="33" t="s">
        <v>91</v>
      </c>
      <c r="D36" s="33" t="s">
        <v>95</v>
      </c>
      <c r="E36" s="22"/>
      <c r="F36" s="23" t="s">
        <v>30</v>
      </c>
      <c r="G36" s="24">
        <v>2</v>
      </c>
      <c r="H36" s="25">
        <f>20-16+6-47+18-28</f>
        <v>-47</v>
      </c>
      <c r="I36" s="54">
        <v>3</v>
      </c>
    </row>
    <row r="37" spans="1:9" s="1" customFormat="1" ht="5.35" customHeight="1" x14ac:dyDescent="0.25">
      <c r="I37" s="48"/>
    </row>
    <row r="38" spans="1:9" s="1" customFormat="1" ht="18.850000000000001" customHeight="1" thickBot="1" x14ac:dyDescent="0.3">
      <c r="A38" s="1" t="s">
        <v>101</v>
      </c>
      <c r="I38" s="48"/>
    </row>
    <row r="39" spans="1:9" s="1" customFormat="1" ht="19.25" customHeight="1" thickTop="1" thickBot="1" x14ac:dyDescent="0.3">
      <c r="A39" s="3"/>
      <c r="B39" s="34" t="s">
        <v>102</v>
      </c>
      <c r="C39" s="35" t="s">
        <v>110</v>
      </c>
      <c r="D39" s="35" t="s">
        <v>114</v>
      </c>
      <c r="E39" s="38" t="s">
        <v>118</v>
      </c>
      <c r="F39" s="4" t="s">
        <v>6</v>
      </c>
      <c r="G39" s="4" t="s">
        <v>5</v>
      </c>
      <c r="H39" s="5" t="s">
        <v>4</v>
      </c>
      <c r="I39" s="51" t="s">
        <v>184</v>
      </c>
    </row>
    <row r="40" spans="1:9" s="1" customFormat="1" ht="19.25" customHeight="1" thickTop="1" x14ac:dyDescent="0.25">
      <c r="A40" s="36" t="s">
        <v>103</v>
      </c>
      <c r="B40" s="6"/>
      <c r="C40" s="7" t="s">
        <v>111</v>
      </c>
      <c r="D40" s="7" t="s">
        <v>115</v>
      </c>
      <c r="E40" s="7" t="s">
        <v>119</v>
      </c>
      <c r="F40" s="9" t="s">
        <v>31</v>
      </c>
      <c r="G40" s="10">
        <v>0</v>
      </c>
      <c r="H40" s="11">
        <f>12-30+23-34+17-24</f>
        <v>-36</v>
      </c>
      <c r="I40" s="52">
        <v>4</v>
      </c>
    </row>
    <row r="41" spans="1:9" s="1" customFormat="1" ht="19.25" customHeight="1" x14ac:dyDescent="0.25">
      <c r="A41" s="37" t="s">
        <v>104</v>
      </c>
      <c r="B41" s="12" t="s">
        <v>107</v>
      </c>
      <c r="C41" s="13"/>
      <c r="D41" s="14" t="s">
        <v>116</v>
      </c>
      <c r="E41" s="14" t="s">
        <v>120</v>
      </c>
      <c r="F41" s="16" t="s">
        <v>30</v>
      </c>
      <c r="G41" s="17">
        <v>2</v>
      </c>
      <c r="H41" s="18">
        <f>30-12+18-31+24-28</f>
        <v>1</v>
      </c>
      <c r="I41" s="53">
        <v>3</v>
      </c>
    </row>
    <row r="42" spans="1:9" s="1" customFormat="1" ht="19.25" customHeight="1" x14ac:dyDescent="0.25">
      <c r="A42" s="37" t="s">
        <v>105</v>
      </c>
      <c r="B42" s="12" t="s">
        <v>108</v>
      </c>
      <c r="C42" s="14" t="s">
        <v>112</v>
      </c>
      <c r="D42" s="19"/>
      <c r="E42" s="14" t="s">
        <v>121</v>
      </c>
      <c r="F42" s="16" t="s">
        <v>29</v>
      </c>
      <c r="G42" s="17">
        <v>6</v>
      </c>
      <c r="H42" s="18">
        <f>34-23+31-18+32-26</f>
        <v>30</v>
      </c>
      <c r="I42" s="53">
        <v>1</v>
      </c>
    </row>
    <row r="43" spans="1:9" s="1" customFormat="1" ht="19.25" customHeight="1" thickBot="1" x14ac:dyDescent="0.3">
      <c r="A43" s="39" t="s">
        <v>106</v>
      </c>
      <c r="B43" s="32" t="s">
        <v>109</v>
      </c>
      <c r="C43" s="33" t="s">
        <v>113</v>
      </c>
      <c r="D43" s="33" t="s">
        <v>117</v>
      </c>
      <c r="E43" s="22"/>
      <c r="F43" s="23" t="s">
        <v>28</v>
      </c>
      <c r="G43" s="24">
        <v>4</v>
      </c>
      <c r="H43" s="25">
        <f>24-17+28-24+26-32</f>
        <v>5</v>
      </c>
      <c r="I43" s="54">
        <v>2</v>
      </c>
    </row>
    <row r="44" spans="1:9" s="1" customFormat="1" ht="6.4" customHeight="1" x14ac:dyDescent="0.25">
      <c r="I44" s="48"/>
    </row>
    <row r="45" spans="1:9" s="1" customFormat="1" ht="18.850000000000001" customHeight="1" thickBot="1" x14ac:dyDescent="0.3">
      <c r="A45" s="1" t="s">
        <v>122</v>
      </c>
      <c r="I45" s="48"/>
    </row>
    <row r="46" spans="1:9" s="1" customFormat="1" ht="19.25" customHeight="1" thickTop="1" thickBot="1" x14ac:dyDescent="0.3">
      <c r="A46" s="3"/>
      <c r="B46" s="45" t="s">
        <v>7</v>
      </c>
      <c r="C46" s="46" t="s">
        <v>1</v>
      </c>
      <c r="D46" s="46" t="s">
        <v>9</v>
      </c>
      <c r="E46" s="47" t="s">
        <v>17</v>
      </c>
      <c r="F46" s="4" t="s">
        <v>6</v>
      </c>
      <c r="G46" s="4" t="s">
        <v>5</v>
      </c>
      <c r="H46" s="5" t="s">
        <v>4</v>
      </c>
      <c r="I46" s="51" t="s">
        <v>184</v>
      </c>
    </row>
    <row r="47" spans="1:9" s="1" customFormat="1" ht="19.25" customHeight="1" thickTop="1" x14ac:dyDescent="0.25">
      <c r="A47" s="42" t="s">
        <v>7</v>
      </c>
      <c r="B47" s="6"/>
      <c r="C47" s="7" t="s">
        <v>126</v>
      </c>
      <c r="D47" s="7" t="s">
        <v>129</v>
      </c>
      <c r="E47" s="7" t="s">
        <v>132</v>
      </c>
      <c r="F47" s="9" t="s">
        <v>30</v>
      </c>
      <c r="G47" s="10">
        <v>2</v>
      </c>
      <c r="H47" s="11">
        <f>6-9+3-5+6-2</f>
        <v>-1</v>
      </c>
      <c r="I47" s="52">
        <v>3</v>
      </c>
    </row>
    <row r="48" spans="1:9" s="1" customFormat="1" ht="19.25" customHeight="1" x14ac:dyDescent="0.25">
      <c r="A48" s="43" t="s">
        <v>1</v>
      </c>
      <c r="B48" s="12" t="s">
        <v>123</v>
      </c>
      <c r="C48" s="13"/>
      <c r="D48" s="14" t="s">
        <v>130</v>
      </c>
      <c r="E48" s="14" t="s">
        <v>133</v>
      </c>
      <c r="F48" s="16" t="s">
        <v>28</v>
      </c>
      <c r="G48" s="17">
        <v>4</v>
      </c>
      <c r="H48" s="18">
        <f>9-6+8-18+13-9</f>
        <v>-3</v>
      </c>
      <c r="I48" s="53">
        <v>2</v>
      </c>
    </row>
    <row r="49" spans="1:9" s="1" customFormat="1" ht="19.25" customHeight="1" x14ac:dyDescent="0.25">
      <c r="A49" s="43" t="s">
        <v>9</v>
      </c>
      <c r="B49" s="12" t="s">
        <v>124</v>
      </c>
      <c r="C49" s="14" t="s">
        <v>127</v>
      </c>
      <c r="D49" s="19"/>
      <c r="E49" s="14" t="s">
        <v>134</v>
      </c>
      <c r="F49" s="16" t="s">
        <v>29</v>
      </c>
      <c r="G49" s="17">
        <v>6</v>
      </c>
      <c r="H49" s="18">
        <f>5-3+18-8+11-2</f>
        <v>21</v>
      </c>
      <c r="I49" s="53">
        <v>1</v>
      </c>
    </row>
    <row r="50" spans="1:9" s="1" customFormat="1" ht="19.25" customHeight="1" thickBot="1" x14ac:dyDescent="0.3">
      <c r="A50" s="44" t="s">
        <v>17</v>
      </c>
      <c r="B50" s="32" t="s">
        <v>125</v>
      </c>
      <c r="C50" s="33" t="s">
        <v>128</v>
      </c>
      <c r="D50" s="33" t="s">
        <v>131</v>
      </c>
      <c r="E50" s="22"/>
      <c r="F50" s="23" t="s">
        <v>31</v>
      </c>
      <c r="G50" s="24">
        <v>0</v>
      </c>
      <c r="H50" s="25">
        <f>2-6+9-13+2-11</f>
        <v>-17</v>
      </c>
      <c r="I50" s="54">
        <v>4</v>
      </c>
    </row>
    <row r="51" spans="1:9" s="1" customFormat="1" ht="3.85" customHeight="1" x14ac:dyDescent="0.25">
      <c r="I51" s="48"/>
    </row>
    <row r="52" spans="1:9" s="1" customFormat="1" ht="18.850000000000001" customHeight="1" thickBot="1" x14ac:dyDescent="0.3">
      <c r="A52" s="1" t="s">
        <v>135</v>
      </c>
      <c r="I52" s="48"/>
    </row>
    <row r="53" spans="1:9" s="1" customFormat="1" ht="19.25" customHeight="1" thickTop="1" thickBot="1" x14ac:dyDescent="0.3">
      <c r="A53" s="3"/>
      <c r="B53" s="45" t="s">
        <v>0</v>
      </c>
      <c r="C53" s="46" t="s">
        <v>18</v>
      </c>
      <c r="D53" s="46" t="s">
        <v>11</v>
      </c>
      <c r="E53" s="47" t="s">
        <v>33</v>
      </c>
      <c r="F53" s="4" t="s">
        <v>6</v>
      </c>
      <c r="G53" s="4" t="s">
        <v>5</v>
      </c>
      <c r="H53" s="5" t="s">
        <v>4</v>
      </c>
      <c r="I53" s="51" t="s">
        <v>184</v>
      </c>
    </row>
    <row r="54" spans="1:9" s="1" customFormat="1" ht="19.25" customHeight="1" thickTop="1" x14ac:dyDescent="0.25">
      <c r="A54" s="42" t="s">
        <v>0</v>
      </c>
      <c r="B54" s="6"/>
      <c r="C54" s="7" t="s">
        <v>139</v>
      </c>
      <c r="D54" s="7" t="s">
        <v>142</v>
      </c>
      <c r="E54" s="7" t="s">
        <v>144</v>
      </c>
      <c r="F54" s="9" t="s">
        <v>29</v>
      </c>
      <c r="G54" s="10">
        <v>6</v>
      </c>
      <c r="H54" s="11">
        <f>13-5+11-5+15-7</f>
        <v>22</v>
      </c>
      <c r="I54" s="52">
        <v>1</v>
      </c>
    </row>
    <row r="55" spans="1:9" s="1" customFormat="1" ht="19.25" customHeight="1" x14ac:dyDescent="0.25">
      <c r="A55" s="43" t="s">
        <v>18</v>
      </c>
      <c r="B55" s="12" t="s">
        <v>136</v>
      </c>
      <c r="C55" s="13"/>
      <c r="D55" s="14" t="s">
        <v>141</v>
      </c>
      <c r="E55" s="14" t="s">
        <v>140</v>
      </c>
      <c r="F55" s="16" t="s">
        <v>30</v>
      </c>
      <c r="G55" s="17">
        <v>2</v>
      </c>
      <c r="H55" s="18">
        <f>5-13+7-11+11-7</f>
        <v>-8</v>
      </c>
      <c r="I55" s="53">
        <v>3</v>
      </c>
    </row>
    <row r="56" spans="1:9" s="1" customFormat="1" ht="19.25" customHeight="1" x14ac:dyDescent="0.25">
      <c r="A56" s="43" t="s">
        <v>11</v>
      </c>
      <c r="B56" s="12" t="s">
        <v>137</v>
      </c>
      <c r="C56" s="14" t="s">
        <v>140</v>
      </c>
      <c r="D56" s="19"/>
      <c r="E56" s="14" t="s">
        <v>145</v>
      </c>
      <c r="F56" s="16" t="s">
        <v>28</v>
      </c>
      <c r="G56" s="17">
        <v>4</v>
      </c>
      <c r="H56" s="18">
        <f>5-11+11-7+13-8</f>
        <v>3</v>
      </c>
      <c r="I56" s="53">
        <v>2</v>
      </c>
    </row>
    <row r="57" spans="1:9" s="1" customFormat="1" ht="19.25" customHeight="1" thickBot="1" x14ac:dyDescent="0.3">
      <c r="A57" s="44" t="s">
        <v>33</v>
      </c>
      <c r="B57" s="32" t="s">
        <v>138</v>
      </c>
      <c r="C57" s="33" t="s">
        <v>141</v>
      </c>
      <c r="D57" s="33" t="s">
        <v>143</v>
      </c>
      <c r="E57" s="22"/>
      <c r="F57" s="23" t="s">
        <v>31</v>
      </c>
      <c r="G57" s="24">
        <v>0</v>
      </c>
      <c r="H57" s="25">
        <f>7-15+7-11+8-13</f>
        <v>-17</v>
      </c>
      <c r="I57" s="54">
        <v>4</v>
      </c>
    </row>
    <row r="58" spans="1:9" s="1" customFormat="1" ht="5.75" customHeight="1" x14ac:dyDescent="0.25">
      <c r="I58" s="48"/>
    </row>
    <row r="59" spans="1:9" s="1" customFormat="1" ht="18.850000000000001" customHeight="1" thickBot="1" x14ac:dyDescent="0.3">
      <c r="A59" s="1" t="s">
        <v>146</v>
      </c>
      <c r="I59" s="48"/>
    </row>
    <row r="60" spans="1:9" s="1" customFormat="1" ht="19.25" customHeight="1" thickTop="1" thickBot="1" x14ac:dyDescent="0.3">
      <c r="A60" s="3"/>
      <c r="B60" s="34" t="s">
        <v>151</v>
      </c>
      <c r="C60" s="35" t="s">
        <v>155</v>
      </c>
      <c r="D60" s="35" t="s">
        <v>159</v>
      </c>
      <c r="E60" s="38" t="s">
        <v>163</v>
      </c>
      <c r="F60" s="4" t="s">
        <v>6</v>
      </c>
      <c r="G60" s="4" t="s">
        <v>5</v>
      </c>
      <c r="H60" s="49" t="s">
        <v>4</v>
      </c>
      <c r="I60" s="55" t="s">
        <v>184</v>
      </c>
    </row>
    <row r="61" spans="1:9" s="1" customFormat="1" ht="19.25" customHeight="1" thickTop="1" x14ac:dyDescent="0.25">
      <c r="A61" s="36" t="s">
        <v>147</v>
      </c>
      <c r="B61" s="6"/>
      <c r="C61" s="7" t="s">
        <v>156</v>
      </c>
      <c r="D61" s="7" t="s">
        <v>160</v>
      </c>
      <c r="E61" s="7" t="s">
        <v>164</v>
      </c>
      <c r="F61" s="9" t="s">
        <v>28</v>
      </c>
      <c r="G61" s="10">
        <v>4</v>
      </c>
      <c r="H61" s="9">
        <f>14-8+7-13+16-5</f>
        <v>11</v>
      </c>
      <c r="I61" s="56">
        <v>2</v>
      </c>
    </row>
    <row r="62" spans="1:9" s="1" customFormat="1" ht="19.25" customHeight="1" x14ac:dyDescent="0.25">
      <c r="A62" s="37" t="s">
        <v>148</v>
      </c>
      <c r="B62" s="12" t="s">
        <v>152</v>
      </c>
      <c r="C62" s="13"/>
      <c r="D62" s="14" t="s">
        <v>161</v>
      </c>
      <c r="E62" s="14" t="s">
        <v>158</v>
      </c>
      <c r="F62" s="40" t="s">
        <v>32</v>
      </c>
      <c r="G62" s="17">
        <v>1</v>
      </c>
      <c r="H62" s="16">
        <f>8-14+9-15</f>
        <v>-12</v>
      </c>
      <c r="I62" s="57">
        <v>3</v>
      </c>
    </row>
    <row r="63" spans="1:9" s="1" customFormat="1" ht="19.25" customHeight="1" x14ac:dyDescent="0.25">
      <c r="A63" s="37" t="s">
        <v>149</v>
      </c>
      <c r="B63" s="12" t="s">
        <v>153</v>
      </c>
      <c r="C63" s="14" t="s">
        <v>157</v>
      </c>
      <c r="D63" s="19"/>
      <c r="E63" s="14" t="s">
        <v>165</v>
      </c>
      <c r="F63" s="16" t="s">
        <v>29</v>
      </c>
      <c r="G63" s="17">
        <v>6</v>
      </c>
      <c r="H63" s="16">
        <f>13-7+15-9+24-8</f>
        <v>28</v>
      </c>
      <c r="I63" s="57">
        <v>1</v>
      </c>
    </row>
    <row r="64" spans="1:9" s="1" customFormat="1" ht="19.25" customHeight="1" thickBot="1" x14ac:dyDescent="0.3">
      <c r="A64" s="39" t="s">
        <v>150</v>
      </c>
      <c r="B64" s="32" t="s">
        <v>154</v>
      </c>
      <c r="C64" s="33" t="s">
        <v>158</v>
      </c>
      <c r="D64" s="33" t="s">
        <v>162</v>
      </c>
      <c r="E64" s="22"/>
      <c r="F64" s="41" t="s">
        <v>32</v>
      </c>
      <c r="G64" s="24">
        <v>1</v>
      </c>
      <c r="H64" s="50">
        <f>5-16+8-24</f>
        <v>-27</v>
      </c>
      <c r="I64" s="58">
        <v>4</v>
      </c>
    </row>
    <row r="65" spans="1:9" s="1" customFormat="1" ht="6.85" customHeight="1" x14ac:dyDescent="0.25">
      <c r="I65" s="48"/>
    </row>
    <row r="66" spans="1:9" s="1" customFormat="1" ht="19.25" customHeight="1" thickBot="1" x14ac:dyDescent="0.3">
      <c r="A66" s="1" t="s">
        <v>166</v>
      </c>
      <c r="I66" s="48"/>
    </row>
    <row r="67" spans="1:9" s="1" customFormat="1" ht="19.5" customHeight="1" thickTop="1" thickBot="1" x14ac:dyDescent="0.3">
      <c r="A67" s="3"/>
      <c r="B67" s="34" t="s">
        <v>171</v>
      </c>
      <c r="C67" s="35" t="s">
        <v>174</v>
      </c>
      <c r="D67" s="35" t="s">
        <v>177</v>
      </c>
      <c r="E67" s="38" t="s">
        <v>180</v>
      </c>
      <c r="F67" s="4" t="s">
        <v>6</v>
      </c>
      <c r="G67" s="4" t="s">
        <v>5</v>
      </c>
      <c r="H67" s="5" t="s">
        <v>4</v>
      </c>
      <c r="I67" s="51" t="s">
        <v>184</v>
      </c>
    </row>
    <row r="68" spans="1:9" s="1" customFormat="1" ht="19.5" customHeight="1" thickTop="1" x14ac:dyDescent="0.25">
      <c r="A68" s="36" t="s">
        <v>167</v>
      </c>
      <c r="B68" s="6"/>
      <c r="C68" s="7" t="s">
        <v>175</v>
      </c>
      <c r="D68" s="7" t="s">
        <v>65</v>
      </c>
      <c r="E68" s="7" t="s">
        <v>181</v>
      </c>
      <c r="F68" s="9" t="s">
        <v>29</v>
      </c>
      <c r="G68" s="10">
        <v>6</v>
      </c>
      <c r="H68" s="11">
        <f>18-5+15-10+23-2</f>
        <v>39</v>
      </c>
      <c r="I68" s="52">
        <v>1</v>
      </c>
    </row>
    <row r="69" spans="1:9" s="1" customFormat="1" ht="19.5" customHeight="1" x14ac:dyDescent="0.25">
      <c r="A69" s="37" t="s">
        <v>168</v>
      </c>
      <c r="B69" s="12" t="s">
        <v>172</v>
      </c>
      <c r="C69" s="13"/>
      <c r="D69" s="14" t="s">
        <v>178</v>
      </c>
      <c r="E69" s="14" t="s">
        <v>182</v>
      </c>
      <c r="F69" s="16" t="s">
        <v>28</v>
      </c>
      <c r="G69" s="17">
        <v>4</v>
      </c>
      <c r="H69" s="18">
        <f>5-18+8-6+14-13</f>
        <v>-10</v>
      </c>
      <c r="I69" s="53">
        <v>2</v>
      </c>
    </row>
    <row r="70" spans="1:9" s="1" customFormat="1" ht="19.5" customHeight="1" x14ac:dyDescent="0.25">
      <c r="A70" s="37" t="s">
        <v>169</v>
      </c>
      <c r="B70" s="12" t="s">
        <v>71</v>
      </c>
      <c r="C70" s="14"/>
      <c r="D70" s="19"/>
      <c r="E70" s="14" t="s">
        <v>183</v>
      </c>
      <c r="F70" s="16" t="s">
        <v>30</v>
      </c>
      <c r="G70" s="17">
        <v>2</v>
      </c>
      <c r="H70" s="18">
        <f>10-15+6-8+21-12</f>
        <v>2</v>
      </c>
      <c r="I70" s="53">
        <v>3</v>
      </c>
    </row>
    <row r="71" spans="1:9" s="1" customFormat="1" ht="19.5" customHeight="1" thickBot="1" x14ac:dyDescent="0.3">
      <c r="A71" s="39" t="s">
        <v>170</v>
      </c>
      <c r="B71" s="32" t="s">
        <v>173</v>
      </c>
      <c r="C71" s="33" t="s">
        <v>176</v>
      </c>
      <c r="D71" s="33" t="s">
        <v>179</v>
      </c>
      <c r="E71" s="22"/>
      <c r="F71" s="23" t="s">
        <v>31</v>
      </c>
      <c r="G71" s="24">
        <v>0</v>
      </c>
      <c r="H71" s="25">
        <f>2-23+13-14+12-21</f>
        <v>-31</v>
      </c>
      <c r="I71" s="54">
        <v>4</v>
      </c>
    </row>
  </sheetData>
  <mergeCells count="1">
    <mergeCell ref="A1:I1"/>
  </mergeCells>
  <phoneticPr fontId="2"/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ad6d4c4-438f-4f13-89a7-e3f7093cb393" xsi:nil="true"/>
    <lcf76f155ced4ddcb4097134ff3c332f xmlns="d5310189-552f-47ef-a8e8-66818701f2f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D7F1BDF800A354A96DE3AC7EE19F2BF" ma:contentTypeVersion="11" ma:contentTypeDescription="新しいドキュメントを作成します。" ma:contentTypeScope="" ma:versionID="7f9bc2d1e9d9ee7708c1480a3c34c9be">
  <xsd:schema xmlns:xsd="http://www.w3.org/2001/XMLSchema" xmlns:xs="http://www.w3.org/2001/XMLSchema" xmlns:p="http://schemas.microsoft.com/office/2006/metadata/properties" xmlns:ns2="d5310189-552f-47ef-a8e8-66818701f2fe" xmlns:ns3="1ad6d4c4-438f-4f13-89a7-e3f7093cb393" targetNamespace="http://schemas.microsoft.com/office/2006/metadata/properties" ma:root="true" ma:fieldsID="033148ac31abfd1454eabee0fb4f1b67" ns2:_="" ns3:_="">
    <xsd:import namespace="d5310189-552f-47ef-a8e8-66818701f2fe"/>
    <xsd:import namespace="1ad6d4c4-438f-4f13-89a7-e3f7093cb3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310189-552f-47ef-a8e8-66818701f2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97f3e83c-7c99-4654-beff-dfca415a29f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d6d4c4-438f-4f13-89a7-e3f7093cb393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b3665fa8-c609-49e4-94a2-ca2a3a5957e2}" ma:internalName="TaxCatchAll" ma:showField="CatchAllData" ma:web="1ad6d4c4-438f-4f13-89a7-e3f7093cb3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A251C5B-777E-4D94-88C3-5720B6F8CF5B}">
  <ds:schemaRefs>
    <ds:schemaRef ds:uri="http://schemas.microsoft.com/office/2006/metadata/properties"/>
    <ds:schemaRef ds:uri="http://schemas.microsoft.com/office/infopath/2007/PartnerControls"/>
    <ds:schemaRef ds:uri="1ad6d4c4-438f-4f13-89a7-e3f7093cb393"/>
    <ds:schemaRef ds:uri="d5310189-552f-47ef-a8e8-66818701f2fe"/>
  </ds:schemaRefs>
</ds:datastoreItem>
</file>

<file path=customXml/itemProps2.xml><?xml version="1.0" encoding="utf-8"?>
<ds:datastoreItem xmlns:ds="http://schemas.openxmlformats.org/officeDocument/2006/customXml" ds:itemID="{EA7053FE-7408-471D-BF03-76E759917E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BFA40B-17FF-4844-8822-E47258B17A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310189-552f-47ef-a8e8-66818701f2fe"/>
    <ds:schemaRef ds:uri="1ad6d4c4-438f-4f13-89a7-e3f7093cb3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05秋季</vt:lpstr>
    </vt:vector>
  </TitlesOfParts>
  <Company>愛知県教育委員会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愛知県教育委員会</dc:creator>
  <cp:lastModifiedBy>Owner</cp:lastModifiedBy>
  <cp:lastPrinted>2023-08-24T13:44:03Z</cp:lastPrinted>
  <dcterms:created xsi:type="dcterms:W3CDTF">2012-11-19T06:46:40Z</dcterms:created>
  <dcterms:modified xsi:type="dcterms:W3CDTF">2023-08-24T13:44:43Z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0x0101007D7F1BDF800A354A96DE3AC7EE19F2BF</vt:lpwstr>
  </property>
  <property fmtid="{D5CDD505-2E9C-101B-9397-08002B2CF9AE}" pid="3" name="MediaServiceImageTags">
    <vt:lpwstr/>
  </property>
</Properties>
</file>